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" sheetId="1" r:id="rId1"/>
  </sheets>
  <definedNames>
    <definedName name="_xlnm._FilterDatabase" localSheetId="0" hidden="1">sheet!$A$2:$G$16</definedName>
  </definedNames>
  <calcPr calcId="144525"/>
</workbook>
</file>

<file path=xl/sharedStrings.xml><?xml version="1.0" encoding="utf-8"?>
<sst xmlns="http://schemas.openxmlformats.org/spreadsheetml/2006/main" count="22" uniqueCount="19">
  <si>
    <t>2022年度黄山市屯溪区小学新任教师公开招聘资格复审递补人员名单</t>
  </si>
  <si>
    <t>报考岗位</t>
  </si>
  <si>
    <t>座位号</t>
  </si>
  <si>
    <t>学科专业知识成绩</t>
  </si>
  <si>
    <t>教育综合知识成绩</t>
  </si>
  <si>
    <t>合成笔试成绩</t>
  </si>
  <si>
    <t>政策加分</t>
  </si>
  <si>
    <t>最终笔试成绩</t>
  </si>
  <si>
    <t>341002002-小学语文(屯溪百鸟亭小学（尤溪小学）)</t>
  </si>
  <si>
    <t>341002004-小学数学(屯溪百鸟亭小学（尤溪小学）)</t>
  </si>
  <si>
    <t>341002008-小学语文(屯溪江南实验小学（柏山小学）)</t>
  </si>
  <si>
    <t>341002009-小学数学(屯溪江南实验小学（柏山小学）)</t>
  </si>
  <si>
    <t>341002010-小学英语(屯溪江南实验小学（柏山小学）)</t>
  </si>
  <si>
    <t>341002013-小学数学(屯溪柏树小学)</t>
  </si>
  <si>
    <t>341002015-小学美术(屯溪长干小学)</t>
  </si>
  <si>
    <t>341002017-小学数学(屯溪现代实验学校)</t>
  </si>
  <si>
    <t>341002023-小学语文(屯溪龙山实验小学)</t>
  </si>
  <si>
    <t>341002024-小学数学(屯溪龙山实验小学)</t>
  </si>
  <si>
    <t>341002025-小学英语(屯溪东城实验小学)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</si>
</sst>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6"/>
  <sheetViews>
    <sheetView tabSelected="1" workbookViewId="0">
      <pane ySplit="2" topLeftCell="A3" activePane="bottomLeft" state="frozen"/>
      <selection/>
      <selection pane="bottomLeft" activeCell="B2" sqref="B$1:B$1048576"/>
    </sheetView>
  </sheetViews>
  <sheetFormatPr defaultColWidth="8.75" defaultRowHeight="13.5" outlineLevelCol="7"/>
  <cols>
    <col min="1" max="1" width="51.125" style="1" customWidth="1"/>
    <col min="2" max="2" width="13.75" style="1" customWidth="1"/>
    <col min="3" max="3" width="9.5" style="2" customWidth="1"/>
    <col min="4" max="4" width="9.625" style="2" customWidth="1"/>
    <col min="5" max="5" width="8.75" style="1"/>
    <col min="6" max="6" width="9.625" style="1" customWidth="1"/>
    <col min="7" max="16384" width="8.75" style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6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ht="27" customHeight="1" spans="1:7">
      <c r="A3" s="7" t="s">
        <v>8</v>
      </c>
      <c r="B3" s="7" t="str">
        <f>"223410010614"</f>
        <v>223410010614</v>
      </c>
      <c r="C3" s="7">
        <v>80</v>
      </c>
      <c r="D3" s="7">
        <v>64</v>
      </c>
      <c r="E3" s="7">
        <f t="shared" ref="E3" si="0">C3*0.6+D3*0.4</f>
        <v>73.6</v>
      </c>
      <c r="F3" s="7">
        <v>2</v>
      </c>
      <c r="G3" s="7">
        <f t="shared" ref="G3" si="1">E3+F3</f>
        <v>75.6</v>
      </c>
    </row>
    <row r="4" ht="27" customHeight="1" spans="1:7">
      <c r="A4" s="7" t="s">
        <v>9</v>
      </c>
      <c r="B4" s="7" t="str">
        <f>"223410022106"</f>
        <v>223410022106</v>
      </c>
      <c r="C4" s="7">
        <v>93</v>
      </c>
      <c r="D4" s="7">
        <v>76.5</v>
      </c>
      <c r="E4" s="7">
        <f t="shared" ref="E4" si="2">C4*0.6+D4*0.4</f>
        <v>86.4</v>
      </c>
      <c r="F4" s="7"/>
      <c r="G4" s="7">
        <f t="shared" ref="G4" si="3">E4+F4</f>
        <v>86.4</v>
      </c>
    </row>
    <row r="5" ht="27" customHeight="1" spans="1:7">
      <c r="A5" s="7" t="s">
        <v>10</v>
      </c>
      <c r="B5" s="7" t="str">
        <f>"223410010704"</f>
        <v>223410010704</v>
      </c>
      <c r="C5" s="7">
        <v>83</v>
      </c>
      <c r="D5" s="7">
        <v>79.5</v>
      </c>
      <c r="E5" s="7">
        <f t="shared" ref="E5" si="4">C5*0.6+D5*0.4</f>
        <v>81.6</v>
      </c>
      <c r="F5" s="7"/>
      <c r="G5" s="7">
        <f t="shared" ref="G5" si="5">E5+F5</f>
        <v>81.6</v>
      </c>
    </row>
    <row r="6" ht="27" customHeight="1" spans="1:7">
      <c r="A6" s="7" t="s">
        <v>11</v>
      </c>
      <c r="B6" s="7" t="str">
        <f>"223410020827"</f>
        <v>223410020827</v>
      </c>
      <c r="C6" s="7">
        <v>88</v>
      </c>
      <c r="D6" s="7">
        <v>74</v>
      </c>
      <c r="E6" s="7">
        <f t="shared" ref="E6:E7" si="6">C6*0.6+D6*0.4</f>
        <v>82.4</v>
      </c>
      <c r="F6" s="7"/>
      <c r="G6" s="7">
        <f t="shared" ref="G6:G7" si="7">E6+F6</f>
        <v>82.4</v>
      </c>
    </row>
    <row r="7" ht="27" customHeight="1" spans="1:7">
      <c r="A7" s="7" t="s">
        <v>12</v>
      </c>
      <c r="B7" s="7" t="str">
        <f>"223410023622"</f>
        <v>223410023622</v>
      </c>
      <c r="C7" s="7">
        <v>89</v>
      </c>
      <c r="D7" s="7">
        <v>76</v>
      </c>
      <c r="E7" s="7">
        <f t="shared" si="6"/>
        <v>83.8</v>
      </c>
      <c r="F7" s="7"/>
      <c r="G7" s="7">
        <f t="shared" si="7"/>
        <v>83.8</v>
      </c>
    </row>
    <row r="8" ht="27" customHeight="1" spans="1:7">
      <c r="A8" s="7" t="s">
        <v>13</v>
      </c>
      <c r="B8" s="7" t="str">
        <f>"223410022022"</f>
        <v>223410022022</v>
      </c>
      <c r="C8" s="7">
        <v>97</v>
      </c>
      <c r="D8" s="7">
        <v>82</v>
      </c>
      <c r="E8" s="7">
        <f t="shared" ref="E8" si="8">C8*0.6+D8*0.4</f>
        <v>91</v>
      </c>
      <c r="F8" s="7"/>
      <c r="G8" s="7">
        <f t="shared" ref="G8" si="9">E8+F8</f>
        <v>91</v>
      </c>
    </row>
    <row r="9" ht="27" customHeight="1" spans="1:7">
      <c r="A9" s="7" t="s">
        <v>14</v>
      </c>
      <c r="B9" s="7" t="str">
        <f>"223410013725"</f>
        <v>223410013725</v>
      </c>
      <c r="C9" s="7">
        <v>103</v>
      </c>
      <c r="D9" s="7">
        <v>68.5</v>
      </c>
      <c r="E9" s="7">
        <f t="shared" ref="E9:E10" si="10">C9*0.6+D9*0.4</f>
        <v>89.2</v>
      </c>
      <c r="F9" s="7"/>
      <c r="G9" s="7">
        <f t="shared" ref="G9:G10" si="11">E9+F9</f>
        <v>89.2</v>
      </c>
    </row>
    <row r="10" ht="27" customHeight="1" spans="1:7">
      <c r="A10" s="7" t="s">
        <v>14</v>
      </c>
      <c r="B10" s="7" t="str">
        <f>"223410013928"</f>
        <v>223410013928</v>
      </c>
      <c r="C10" s="7">
        <v>102</v>
      </c>
      <c r="D10" s="7">
        <v>70</v>
      </c>
      <c r="E10" s="7">
        <f t="shared" si="10"/>
        <v>89.2</v>
      </c>
      <c r="F10" s="7"/>
      <c r="G10" s="7">
        <f t="shared" si="11"/>
        <v>89.2</v>
      </c>
    </row>
    <row r="11" ht="27" customHeight="1" spans="1:7">
      <c r="A11" s="7" t="s">
        <v>15</v>
      </c>
      <c r="B11" s="7" t="str">
        <f>"223410022006"</f>
        <v>223410022006</v>
      </c>
      <c r="C11" s="7">
        <v>105.5</v>
      </c>
      <c r="D11" s="7">
        <v>72.5</v>
      </c>
      <c r="E11" s="7">
        <f t="shared" ref="E11" si="12">C11*0.6+D11*0.4</f>
        <v>92.3</v>
      </c>
      <c r="F11" s="7"/>
      <c r="G11" s="7">
        <f t="shared" ref="G11" si="13">E11+F11</f>
        <v>92.3</v>
      </c>
    </row>
    <row r="12" ht="27" customHeight="1" spans="1:7">
      <c r="A12" s="7" t="s">
        <v>16</v>
      </c>
      <c r="B12" s="7" t="str">
        <f>"223410010424"</f>
        <v>223410010424</v>
      </c>
      <c r="C12" s="7">
        <v>83</v>
      </c>
      <c r="D12" s="7">
        <v>73.5</v>
      </c>
      <c r="E12" s="7">
        <f t="shared" ref="E12:E14" si="14">C12*0.6+D12*0.4</f>
        <v>79.2</v>
      </c>
      <c r="F12" s="7">
        <v>2</v>
      </c>
      <c r="G12" s="7">
        <f t="shared" ref="G12:G14" si="15">E12+F12</f>
        <v>81.2</v>
      </c>
    </row>
    <row r="13" ht="27" customHeight="1" spans="1:7">
      <c r="A13" s="7" t="s">
        <v>16</v>
      </c>
      <c r="B13" s="7" t="str">
        <f>"223410011428"</f>
        <v>223410011428</v>
      </c>
      <c r="C13" s="7">
        <v>85</v>
      </c>
      <c r="D13" s="7">
        <v>73.5</v>
      </c>
      <c r="E13" s="7">
        <f t="shared" si="14"/>
        <v>80.4</v>
      </c>
      <c r="F13" s="7"/>
      <c r="G13" s="7">
        <f t="shared" si="15"/>
        <v>80.4</v>
      </c>
    </row>
    <row r="14" ht="27" customHeight="1" spans="1:7">
      <c r="A14" s="7" t="s">
        <v>16</v>
      </c>
      <c r="B14" s="7" t="str">
        <f>"223410011027"</f>
        <v>223410011027</v>
      </c>
      <c r="C14" s="7">
        <v>83</v>
      </c>
      <c r="D14" s="7">
        <v>70.5</v>
      </c>
      <c r="E14" s="7">
        <f t="shared" si="14"/>
        <v>78</v>
      </c>
      <c r="F14" s="7"/>
      <c r="G14" s="7">
        <f t="shared" si="15"/>
        <v>78</v>
      </c>
    </row>
    <row r="15" ht="27" customHeight="1" spans="1:7">
      <c r="A15" s="7" t="s">
        <v>17</v>
      </c>
      <c r="B15" s="7" t="str">
        <f>"223410020709"</f>
        <v>223410020709</v>
      </c>
      <c r="C15" s="7">
        <v>84</v>
      </c>
      <c r="D15" s="7">
        <v>65</v>
      </c>
      <c r="E15" s="7">
        <f t="shared" ref="E15:E16" si="16">C15*0.6+D15*0.4</f>
        <v>76.4</v>
      </c>
      <c r="F15" s="7"/>
      <c r="G15" s="7">
        <f t="shared" ref="G15:G16" si="17">E15+F15</f>
        <v>76.4</v>
      </c>
    </row>
    <row r="16" ht="27" customHeight="1" spans="1:7">
      <c r="A16" s="7" t="s">
        <v>18</v>
      </c>
      <c r="B16" s="7" t="str">
        <f>"223410022629"</f>
        <v>223410022629</v>
      </c>
      <c r="C16" s="7">
        <v>91</v>
      </c>
      <c r="D16" s="7">
        <v>65</v>
      </c>
      <c r="E16" s="7">
        <f t="shared" si="16"/>
        <v>80.6</v>
      </c>
      <c r="F16" s="7"/>
      <c r="G16" s="7">
        <f t="shared" si="17"/>
        <v>80.6</v>
      </c>
    </row>
  </sheetData>
  <autoFilter ref="A2:G16">
    <sortState ref="A2:G16">
      <sortCondition ref="A3:A16"/>
      <sortCondition ref="G3:G16" descending="1"/>
    </sortState>
    <extLst/>
  </autoFilter>
  <sortState ref="A2:F2562">
    <sortCondition ref="A2:A2562"/>
  </sortState>
  <mergeCells count="1">
    <mergeCell ref="A1:G1"/>
  </mergeCells>
  <conditionalFormatting sqref="B3:B62142">
    <cfRule type="expression" dxfId="0" priority="41">
      <formula>AND(SUMPRODUCT(IFERROR(1*(($B$2:$B$62142&amp;"x")=(B3&amp;"x")),0))&gt;1,NOT(ISBLANK(B3)))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屯溪区教育局收文员</cp:lastModifiedBy>
  <dcterms:created xsi:type="dcterms:W3CDTF">2022-07-04T10:03:00Z</dcterms:created>
  <cp:lastPrinted>2022-07-29T09:09:00Z</cp:lastPrinted>
  <dcterms:modified xsi:type="dcterms:W3CDTF">2022-07-29T09:36:27Z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